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 firstSheet="1" activeTab="2"/>
  </bookViews>
  <sheets>
    <sheet name="XLR_NoRangeSheet" sheetId="2" state="veryHidden" r:id="rId1"/>
    <sheet name="Приложение №1.2." sheetId="3" r:id="rId2"/>
    <sheet name="Приложение №1.1." sheetId="4" r:id="rId3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C29" i="4"/>
  <c r="C28"/>
  <c r="C27"/>
  <c r="C26"/>
  <c r="K15"/>
  <c r="L14"/>
  <c r="L13"/>
  <c r="L12"/>
  <c r="L11"/>
  <c r="L10"/>
  <c r="L9"/>
  <c r="L8"/>
  <c r="L7"/>
  <c r="C23" i="3"/>
  <c r="C22"/>
  <c r="C21"/>
  <c r="C20"/>
  <c r="J9"/>
  <c r="K8"/>
  <c r="K7"/>
  <c r="L15" i="4" l="1"/>
  <c r="L16" s="1"/>
  <c r="K9" i="3"/>
  <c r="K10" s="1"/>
  <c r="B5" i="2" l="1"/>
</calcChain>
</file>

<file path=xl/sharedStrings.xml><?xml version="1.0" encoding="utf-8"?>
<sst xmlns="http://schemas.openxmlformats.org/spreadsheetml/2006/main" count="128" uniqueCount="60">
  <si>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</si>
  <si>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</si>
  <si>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</si>
  <si>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</si>
  <si>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</si>
  <si>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</si>
  <si>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</si>
  <si>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</si>
  <si>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</si>
  <si>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</si>
  <si>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</si>
  <si>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</si>
  <si>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</si>
  <si>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</si>
  <si>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</si>
  <si>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</si>
  <si>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</si>
  <si>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</si>
  <si>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</si>
  <si>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</si>
  <si>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</si>
  <si>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</si>
  <si>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</si>
  <si>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</si>
  <si>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</si>
  <si>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</si>
  <si>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</si>
  <si>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</si>
  <si>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</si>
  <si>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</si>
  <si>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</si>
  <si>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</si>
  <si>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</si>
  <si>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</si>
  <si>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</si>
  <si>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</si>
  <si>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КОНВЕРТОР C ДИАПАЗОНА БЫТОВОЙ</t>
  </si>
  <si>
    <t>шт</t>
  </si>
  <si>
    <t>КОНВЕРТОР C ДИАПАЗОНА ПРОФЕССИОНАЛЬНЫЙ</t>
  </si>
  <si>
    <t>КОНВЕРТОР KU ДИАПАЗОНА УНИВЕРСАЛЬНЫЙ</t>
  </si>
  <si>
    <t>ОБЛУЧАТЕЛЬ C ДИАПАЗОНА, ШИРОКОПОЛОСНЫЙ</t>
  </si>
  <si>
    <t>ОБЛУЧАТЕЛЬ C ДИАПАЗОНА ДЛЯ ОФСЕТНОЙ АНТЕННЫ</t>
  </si>
  <si>
    <t>КОНВЕРТОР С ОБЛУЧАТЕЛЕМ</t>
  </si>
  <si>
    <t>КОНВЕРТОР NORSAT 4506B DIGITAL KU (12,25-12,75ГГЦ), +/-500КГЦ, 0,6ДБ</t>
  </si>
  <si>
    <t>КОНВЕРТОР LUMAX ПЕРЕХОД ПЛАВНЫЙ, МЕТАЛЛИЧЕСКИЙ  10,7-12,75 GHZ                                      </t>
  </si>
  <si>
    <t>КОНВЕРТОР LUMAX ОБЛУЧАТЕЛЬ, KU-BAND,  F\D=0.4, ПОСАДОЧНОЕ МЕСТО 60ММ 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</si>
  <si>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</si>
  <si>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</si>
  <si>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</si>
  <si>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</si>
  <si>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г. Уфа, ул. Каспийская, д.14; 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</si>
  <si>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</si>
  <si>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</si>
  <si>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1 кв. - март, 2 кв. - май, 3 кв. - август.</t>
  </si>
  <si>
    <t>В соответствии с закупочной документацией</t>
  </si>
  <si>
    <t>Приложение 1.2</t>
  </si>
  <si>
    <t>Транспортировка товара осуществляется  автомобильным транспортом, за счет Поставщика.</t>
  </si>
  <si>
    <t>Предельная сумма лота составляет:       44840,00 руб. с НДС.</t>
  </si>
  <si>
    <t>Транспортировка товара осуществляется  автомобильным транспортом за счет Поставщика.</t>
  </si>
  <si>
    <t>Предельная сумма лота составляет:       787561,50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</si>
</sst>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1" t="s">
        <v>25</v>
      </c>
      <c r="B5" t="e">
        <f>XLR_ERRNAME</f>
        <v>#NAME?</v>
      </c>
    </row>
    <row r="6" spans="1:19">
      <c r="A6" t="s">
        <v>26</v>
      </c>
      <c r="B6">
        <v>271</v>
      </c>
      <c r="C6" s="2" t="s">
        <v>27</v>
      </c>
      <c r="D6">
        <v>1502</v>
      </c>
      <c r="E6" s="2" t="s">
        <v>28</v>
      </c>
      <c r="F6" s="2" t="s">
        <v>29</v>
      </c>
      <c r="G6" s="2" t="s">
        <v>30</v>
      </c>
      <c r="H6" s="2" t="s">
        <v>30</v>
      </c>
      <c r="I6" s="2" t="s">
        <v>30</v>
      </c>
      <c r="J6" s="2" t="s">
        <v>28</v>
      </c>
      <c r="K6" s="2" t="s">
        <v>31</v>
      </c>
      <c r="L6" s="2" t="s">
        <v>32</v>
      </c>
      <c r="M6" s="2" t="s">
        <v>33</v>
      </c>
      <c r="N6" s="2" t="s">
        <v>30</v>
      </c>
      <c r="O6">
        <v>2959</v>
      </c>
      <c r="P6" s="2" t="s">
        <v>34</v>
      </c>
      <c r="Q6">
        <v>0</v>
      </c>
      <c r="R6" s="2" t="s">
        <v>30</v>
      </c>
      <c r="S6" s="2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23"/>
  <sheetViews>
    <sheetView topLeftCell="A7" workbookViewId="0">
      <selection activeCell="D14" sqref="D14:L14"/>
    </sheetView>
  </sheetViews>
  <sheetFormatPr defaultRowHeight="15"/>
  <cols>
    <col min="1" max="1" width="0.85546875" style="7" customWidth="1"/>
    <col min="2" max="2" width="8.42578125" style="7" customWidth="1"/>
    <col min="3" max="3" width="26.42578125" style="7" customWidth="1"/>
    <col min="4" max="4" width="28.7109375" style="7" customWidth="1"/>
    <col min="5" max="8" width="9.140625" style="7"/>
    <col min="9" max="9" width="19.5703125" style="7" customWidth="1"/>
    <col min="10" max="10" width="16" style="7" customWidth="1"/>
    <col min="11" max="11" width="18.28515625" style="7" customWidth="1"/>
    <col min="12" max="12" width="18.7109375" style="7" customWidth="1"/>
    <col min="13" max="13" width="3.28515625" style="7" customWidth="1"/>
    <col min="14" max="16384" width="9.140625" style="7"/>
  </cols>
  <sheetData>
    <row r="1" spans="2:18" s="39" customFormat="1">
      <c r="L1" s="29" t="s">
        <v>55</v>
      </c>
    </row>
    <row r="2" spans="2:18">
      <c r="B2" s="44" t="s">
        <v>8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2:18">
      <c r="B3" s="7" t="s">
        <v>23</v>
      </c>
      <c r="C3" s="25" t="s">
        <v>28</v>
      </c>
      <c r="D3" s="24"/>
      <c r="L3" s="21"/>
      <c r="M3" s="10"/>
    </row>
    <row r="4" spans="2:18" s="13" customFormat="1">
      <c r="B4" s="45" t="s">
        <v>0</v>
      </c>
      <c r="C4" s="45" t="s">
        <v>13</v>
      </c>
      <c r="D4" s="45" t="s">
        <v>1</v>
      </c>
      <c r="E4" s="45" t="s">
        <v>12</v>
      </c>
      <c r="F4" s="47"/>
      <c r="G4" s="47"/>
      <c r="H4" s="47"/>
      <c r="I4" s="50" t="s">
        <v>19</v>
      </c>
      <c r="J4" s="48" t="s">
        <v>20</v>
      </c>
      <c r="K4" s="46" t="s">
        <v>22</v>
      </c>
      <c r="L4" s="45" t="s">
        <v>2</v>
      </c>
      <c r="M4" s="14"/>
    </row>
    <row r="5" spans="2:18" s="15" customFormat="1" ht="64.5" customHeight="1">
      <c r="B5" s="45"/>
      <c r="C5" s="45"/>
      <c r="D5" s="45"/>
      <c r="E5" s="45"/>
      <c r="F5" s="12" t="s">
        <v>16</v>
      </c>
      <c r="G5" s="12" t="s">
        <v>17</v>
      </c>
      <c r="H5" s="12" t="s">
        <v>18</v>
      </c>
      <c r="I5" s="51"/>
      <c r="J5" s="49"/>
      <c r="K5" s="46"/>
      <c r="L5" s="45"/>
    </row>
    <row r="6" spans="2:18" s="13" customFormat="1">
      <c r="B6" s="16">
        <v>1</v>
      </c>
      <c r="C6" s="16">
        <v>2</v>
      </c>
      <c r="D6" s="16">
        <v>3</v>
      </c>
      <c r="E6" s="16">
        <v>4</v>
      </c>
      <c r="F6" s="16">
        <v>6</v>
      </c>
      <c r="G6" s="16">
        <v>7</v>
      </c>
      <c r="H6" s="16">
        <v>9</v>
      </c>
      <c r="I6" s="16">
        <v>10</v>
      </c>
      <c r="J6" s="16">
        <v>11</v>
      </c>
      <c r="K6" s="16">
        <v>12</v>
      </c>
      <c r="L6" s="16">
        <v>13</v>
      </c>
    </row>
    <row r="7" spans="2:18" ht="30">
      <c r="B7" s="33">
        <v>1</v>
      </c>
      <c r="C7" s="30" t="s">
        <v>38</v>
      </c>
      <c r="D7" s="30" t="s">
        <v>54</v>
      </c>
      <c r="E7" s="31" t="s">
        <v>37</v>
      </c>
      <c r="F7" s="34">
        <v>3</v>
      </c>
      <c r="G7" s="34">
        <v>1</v>
      </c>
      <c r="H7" s="34">
        <v>4</v>
      </c>
      <c r="I7" s="32">
        <v>7000</v>
      </c>
      <c r="J7" s="32">
        <v>28000</v>
      </c>
      <c r="K7" s="11">
        <f>J7*1.18</f>
        <v>33040</v>
      </c>
      <c r="L7" s="8" t="s">
        <v>50</v>
      </c>
    </row>
    <row r="8" spans="2:18" ht="45">
      <c r="B8" s="33">
        <v>2</v>
      </c>
      <c r="C8" s="30" t="s">
        <v>41</v>
      </c>
      <c r="D8" s="30" t="s">
        <v>54</v>
      </c>
      <c r="E8" s="31" t="s">
        <v>37</v>
      </c>
      <c r="F8" s="34">
        <v>3</v>
      </c>
      <c r="G8" s="34">
        <v>1</v>
      </c>
      <c r="H8" s="34">
        <v>4</v>
      </c>
      <c r="I8" s="32">
        <v>2500</v>
      </c>
      <c r="J8" s="32">
        <v>10000</v>
      </c>
      <c r="K8" s="11">
        <f t="shared" ref="K8" si="0">J8*1.18</f>
        <v>11800</v>
      </c>
      <c r="L8" s="8" t="s">
        <v>50</v>
      </c>
    </row>
    <row r="9" spans="2:18">
      <c r="B9" s="18"/>
      <c r="C9" s="19"/>
      <c r="D9" s="19"/>
      <c r="E9" s="20"/>
      <c r="F9" s="20"/>
      <c r="G9" s="20"/>
      <c r="H9" s="20"/>
      <c r="I9" s="22"/>
      <c r="J9" s="23">
        <f>SUM(J7:J8)</f>
        <v>38000</v>
      </c>
      <c r="K9" s="23">
        <f>SUM(K7:K8)</f>
        <v>44840</v>
      </c>
      <c r="L9" s="9"/>
    </row>
    <row r="10" spans="2:18">
      <c r="B10" s="17"/>
      <c r="C10" s="9"/>
      <c r="D10" s="9"/>
      <c r="E10" s="17"/>
      <c r="F10" s="17"/>
      <c r="G10" s="17"/>
      <c r="H10" s="17"/>
      <c r="I10" s="17"/>
      <c r="J10" s="17" t="s">
        <v>21</v>
      </c>
      <c r="K10" s="4">
        <f>K9-J9</f>
        <v>6840</v>
      </c>
      <c r="L10" s="9"/>
    </row>
    <row r="11" spans="2:18">
      <c r="B11" s="43" t="s">
        <v>57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2:18">
      <c r="B12" s="43" t="s">
        <v>3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3" spans="2:18">
      <c r="B13" s="41" t="s">
        <v>4</v>
      </c>
      <c r="C13" s="41"/>
      <c r="D13" s="43" t="s">
        <v>53</v>
      </c>
      <c r="E13" s="43"/>
      <c r="F13" s="43"/>
      <c r="G13" s="43"/>
      <c r="H13" s="43"/>
      <c r="I13" s="43"/>
      <c r="J13" s="43"/>
      <c r="K13" s="43"/>
      <c r="L13" s="43"/>
    </row>
    <row r="14" spans="2:18" ht="32.1" customHeight="1">
      <c r="B14" s="41" t="s">
        <v>5</v>
      </c>
      <c r="C14" s="41"/>
      <c r="D14" s="42" t="s">
        <v>56</v>
      </c>
      <c r="E14" s="42"/>
      <c r="F14" s="42"/>
      <c r="G14" s="42"/>
      <c r="H14" s="42"/>
      <c r="I14" s="42"/>
      <c r="J14" s="42"/>
      <c r="K14" s="42"/>
      <c r="L14" s="42"/>
      <c r="M14" s="9"/>
      <c r="N14" s="9"/>
      <c r="O14" s="9"/>
      <c r="P14" s="9"/>
      <c r="Q14" s="9"/>
      <c r="R14" s="9"/>
    </row>
    <row r="15" spans="2:18" ht="62.25" customHeight="1">
      <c r="B15" s="41" t="s">
        <v>6</v>
      </c>
      <c r="C15" s="41"/>
      <c r="D15" s="52" t="s">
        <v>46</v>
      </c>
      <c r="E15" s="53"/>
      <c r="F15" s="53"/>
      <c r="G15" s="53"/>
      <c r="H15" s="53"/>
      <c r="I15" s="53"/>
      <c r="J15" s="53"/>
      <c r="K15" s="53"/>
      <c r="L15" s="54"/>
      <c r="M15" s="5"/>
      <c r="N15" s="5"/>
      <c r="O15" s="5"/>
    </row>
    <row r="16" spans="2:18">
      <c r="B16" s="55" t="s">
        <v>24</v>
      </c>
      <c r="C16" s="61"/>
      <c r="D16" s="26" t="s">
        <v>47</v>
      </c>
      <c r="E16" s="27"/>
      <c r="F16" s="27"/>
      <c r="G16" s="27"/>
      <c r="H16" s="27"/>
      <c r="I16" s="27"/>
      <c r="J16" s="27"/>
      <c r="K16" s="27"/>
      <c r="L16" s="28"/>
    </row>
    <row r="17" spans="2:15" ht="34.5" customHeight="1">
      <c r="B17" s="41" t="s">
        <v>7</v>
      </c>
      <c r="C17" s="55"/>
      <c r="D17" s="52" t="s">
        <v>52</v>
      </c>
      <c r="E17" s="53"/>
      <c r="F17" s="53"/>
      <c r="G17" s="53"/>
      <c r="H17" s="53"/>
      <c r="I17" s="53"/>
      <c r="J17" s="53"/>
      <c r="K17" s="53"/>
      <c r="L17" s="54"/>
      <c r="M17" s="5"/>
      <c r="N17" s="5"/>
      <c r="O17" s="5"/>
    </row>
    <row r="18" spans="2:15" s="3" customFormat="1" ht="41.25" customHeight="1">
      <c r="B18" s="56" t="s">
        <v>48</v>
      </c>
      <c r="C18" s="57"/>
      <c r="D18" s="58" t="s">
        <v>49</v>
      </c>
      <c r="E18" s="59"/>
      <c r="F18" s="59"/>
      <c r="G18" s="59"/>
      <c r="H18" s="59"/>
      <c r="I18" s="59"/>
      <c r="J18" s="59"/>
      <c r="K18" s="59"/>
      <c r="L18" s="60"/>
      <c r="M18" s="6"/>
      <c r="N18" s="6"/>
      <c r="O18" s="6"/>
    </row>
    <row r="19" spans="2:15">
      <c r="B19" s="7" t="s">
        <v>9</v>
      </c>
    </row>
    <row r="20" spans="2:15">
      <c r="C20" s="10" t="str">
        <f>Query2_USERN</f>
        <v>Гулиев Тимур Абрекович</v>
      </c>
    </row>
    <row r="21" spans="2:15">
      <c r="B21" s="7" t="s">
        <v>10</v>
      </c>
      <c r="C21" s="10" t="str">
        <f>Query2_USERT</f>
        <v>(347)251-71-23</v>
      </c>
      <c r="I21" s="7" t="s">
        <v>51</v>
      </c>
    </row>
    <row r="22" spans="2:15">
      <c r="B22" s="7" t="s">
        <v>11</v>
      </c>
      <c r="C22" s="10" t="str">
        <f>Query2_USERE</f>
        <v/>
      </c>
    </row>
    <row r="23" spans="2:15">
      <c r="B23" s="7" t="s">
        <v>11</v>
      </c>
      <c r="C23" s="10" t="str">
        <f>Query2_USERE</f>
        <v/>
      </c>
    </row>
  </sheetData>
  <mergeCells count="23">
    <mergeCell ref="B18:C18"/>
    <mergeCell ref="D18:L18"/>
    <mergeCell ref="B16:C16"/>
    <mergeCell ref="B17:C17"/>
    <mergeCell ref="D17:L17"/>
    <mergeCell ref="B13:C13"/>
    <mergeCell ref="D13:L13"/>
    <mergeCell ref="B14:C14"/>
    <mergeCell ref="D14:L14"/>
    <mergeCell ref="B15:C15"/>
    <mergeCell ref="D15:L15"/>
    <mergeCell ref="B11:L11"/>
    <mergeCell ref="B12:L12"/>
    <mergeCell ref="B2:L2"/>
    <mergeCell ref="B4:B5"/>
    <mergeCell ref="C4:C5"/>
    <mergeCell ref="K4:K5"/>
    <mergeCell ref="L4:L5"/>
    <mergeCell ref="D4:D5"/>
    <mergeCell ref="E4:E5"/>
    <mergeCell ref="F4:H4"/>
    <mergeCell ref="J4:J5"/>
    <mergeCell ref="I4:I5"/>
  </mergeCells>
  <pageMargins left="0.7" right="0.7" top="0.75" bottom="0.75" header="0.3" footer="0.3"/>
  <pageSetup paperSize="9" scale="6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29"/>
  <sheetViews>
    <sheetView tabSelected="1" workbookViewId="0">
      <selection activeCell="B1" sqref="B1"/>
    </sheetView>
  </sheetViews>
  <sheetFormatPr defaultRowHeight="15"/>
  <cols>
    <col min="1" max="1" width="0.85546875" style="7" customWidth="1"/>
    <col min="2" max="2" width="8.42578125" style="7" customWidth="1"/>
    <col min="3" max="3" width="26.42578125" style="7" customWidth="1"/>
    <col min="4" max="4" width="28.7109375" style="7" customWidth="1"/>
    <col min="5" max="9" width="9.140625" style="7"/>
    <col min="10" max="10" width="19.5703125" style="7" customWidth="1"/>
    <col min="11" max="11" width="16" style="7" customWidth="1"/>
    <col min="12" max="12" width="18.28515625" style="7" customWidth="1"/>
    <col min="13" max="13" width="18.7109375" style="7" customWidth="1"/>
    <col min="14" max="14" width="3.28515625" style="7" customWidth="1"/>
    <col min="15" max="16384" width="9.140625" style="7"/>
  </cols>
  <sheetData>
    <row r="1" spans="2:14" s="39" customFormat="1">
      <c r="M1" s="29" t="s">
        <v>35</v>
      </c>
    </row>
    <row r="2" spans="2:14">
      <c r="B2" s="44" t="s">
        <v>8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2:14">
      <c r="B3" s="7" t="s">
        <v>23</v>
      </c>
      <c r="C3" s="25" t="s">
        <v>28</v>
      </c>
      <c r="D3" s="24"/>
      <c r="F3" s="24"/>
      <c r="M3" s="21"/>
      <c r="N3" s="10"/>
    </row>
    <row r="4" spans="2:14" s="13" customFormat="1">
      <c r="B4" s="45" t="s">
        <v>0</v>
      </c>
      <c r="C4" s="45" t="s">
        <v>13</v>
      </c>
      <c r="D4" s="45" t="s">
        <v>1</v>
      </c>
      <c r="E4" s="45" t="s">
        <v>12</v>
      </c>
      <c r="F4" s="47" t="s">
        <v>14</v>
      </c>
      <c r="G4" s="47"/>
      <c r="H4" s="47"/>
      <c r="I4" s="47"/>
      <c r="J4" s="50" t="s">
        <v>19</v>
      </c>
      <c r="K4" s="48" t="s">
        <v>20</v>
      </c>
      <c r="L4" s="46" t="s">
        <v>22</v>
      </c>
      <c r="M4" s="45" t="s">
        <v>2</v>
      </c>
      <c r="N4" s="14"/>
    </row>
    <row r="5" spans="2:14" s="15" customFormat="1" ht="64.5" customHeight="1">
      <c r="B5" s="45"/>
      <c r="C5" s="45"/>
      <c r="D5" s="45"/>
      <c r="E5" s="45"/>
      <c r="F5" s="12" t="s">
        <v>15</v>
      </c>
      <c r="G5" s="12" t="s">
        <v>16</v>
      </c>
      <c r="H5" s="12" t="s">
        <v>17</v>
      </c>
      <c r="I5" s="12" t="s">
        <v>18</v>
      </c>
      <c r="J5" s="51"/>
      <c r="K5" s="49"/>
      <c r="L5" s="46"/>
      <c r="M5" s="45"/>
    </row>
    <row r="6" spans="2:14" s="13" customFormat="1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</row>
    <row r="7" spans="2:14" ht="30">
      <c r="B7" s="38">
        <v>1</v>
      </c>
      <c r="C7" s="35" t="s">
        <v>36</v>
      </c>
      <c r="D7" s="35" t="s">
        <v>54</v>
      </c>
      <c r="E7" s="36" t="s">
        <v>37</v>
      </c>
      <c r="F7" s="40">
        <v>27</v>
      </c>
      <c r="G7" s="40">
        <v>21</v>
      </c>
      <c r="H7" s="40">
        <v>11</v>
      </c>
      <c r="I7" s="40">
        <v>59</v>
      </c>
      <c r="J7" s="37">
        <v>400</v>
      </c>
      <c r="K7" s="37">
        <v>23600</v>
      </c>
      <c r="L7" s="11">
        <f>K7*1.18</f>
        <v>27848</v>
      </c>
      <c r="M7" s="8" t="s">
        <v>50</v>
      </c>
    </row>
    <row r="8" spans="2:14" ht="30">
      <c r="B8" s="38">
        <v>2</v>
      </c>
      <c r="C8" s="35" t="s">
        <v>38</v>
      </c>
      <c r="D8" s="35" t="s">
        <v>54</v>
      </c>
      <c r="E8" s="36" t="s">
        <v>37</v>
      </c>
      <c r="F8" s="40">
        <v>3</v>
      </c>
      <c r="G8" s="40">
        <v>0</v>
      </c>
      <c r="H8" s="40">
        <v>0</v>
      </c>
      <c r="I8" s="40">
        <v>3</v>
      </c>
      <c r="J8" s="37">
        <v>7000</v>
      </c>
      <c r="K8" s="37">
        <v>21000</v>
      </c>
      <c r="L8" s="11">
        <f t="shared" ref="L8:L14" si="0">K8*1.18</f>
        <v>24780</v>
      </c>
      <c r="M8" s="8" t="s">
        <v>50</v>
      </c>
    </row>
    <row r="9" spans="2:14" ht="45">
      <c r="B9" s="38">
        <v>3</v>
      </c>
      <c r="C9" s="35" t="s">
        <v>39</v>
      </c>
      <c r="D9" s="35" t="s">
        <v>54</v>
      </c>
      <c r="E9" s="36" t="s">
        <v>37</v>
      </c>
      <c r="F9" s="40">
        <v>4</v>
      </c>
      <c r="G9" s="40">
        <v>0</v>
      </c>
      <c r="H9" s="40">
        <v>0</v>
      </c>
      <c r="I9" s="40">
        <v>4</v>
      </c>
      <c r="J9" s="37">
        <v>600</v>
      </c>
      <c r="K9" s="37">
        <v>2400</v>
      </c>
      <c r="L9" s="11">
        <f t="shared" si="0"/>
        <v>2832</v>
      </c>
      <c r="M9" s="8" t="s">
        <v>50</v>
      </c>
    </row>
    <row r="10" spans="2:14" ht="45">
      <c r="B10" s="38">
        <v>4</v>
      </c>
      <c r="C10" s="35" t="s">
        <v>40</v>
      </c>
      <c r="D10" s="35" t="s">
        <v>54</v>
      </c>
      <c r="E10" s="36" t="s">
        <v>37</v>
      </c>
      <c r="F10" s="40">
        <v>12</v>
      </c>
      <c r="G10" s="40">
        <v>13</v>
      </c>
      <c r="H10" s="40">
        <v>5</v>
      </c>
      <c r="I10" s="40">
        <v>30</v>
      </c>
      <c r="J10" s="37">
        <v>20000</v>
      </c>
      <c r="K10" s="37">
        <v>600000</v>
      </c>
      <c r="L10" s="11">
        <f t="shared" si="0"/>
        <v>708000</v>
      </c>
      <c r="M10" s="8" t="s">
        <v>50</v>
      </c>
    </row>
    <row r="11" spans="2:14" ht="30">
      <c r="B11" s="38">
        <v>5</v>
      </c>
      <c r="C11" s="35" t="s">
        <v>42</v>
      </c>
      <c r="D11" s="35" t="s">
        <v>54</v>
      </c>
      <c r="E11" s="36" t="s">
        <v>37</v>
      </c>
      <c r="F11" s="40">
        <v>3</v>
      </c>
      <c r="G11" s="40">
        <v>9</v>
      </c>
      <c r="H11" s="40">
        <v>0</v>
      </c>
      <c r="I11" s="40">
        <v>12</v>
      </c>
      <c r="J11" s="37">
        <v>1000</v>
      </c>
      <c r="K11" s="37">
        <v>12000</v>
      </c>
      <c r="L11" s="11">
        <f t="shared" si="0"/>
        <v>14160</v>
      </c>
      <c r="M11" s="8" t="s">
        <v>50</v>
      </c>
    </row>
    <row r="12" spans="2:14" ht="45">
      <c r="B12" s="38">
        <v>6</v>
      </c>
      <c r="C12" s="35" t="s">
        <v>43</v>
      </c>
      <c r="D12" s="35" t="s">
        <v>54</v>
      </c>
      <c r="E12" s="36" t="s">
        <v>37</v>
      </c>
      <c r="F12" s="40">
        <v>1</v>
      </c>
      <c r="G12" s="40">
        <v>0</v>
      </c>
      <c r="H12" s="40">
        <v>0</v>
      </c>
      <c r="I12" s="40">
        <v>1</v>
      </c>
      <c r="J12" s="37">
        <v>6545</v>
      </c>
      <c r="K12" s="37">
        <v>6545</v>
      </c>
      <c r="L12" s="11">
        <f t="shared" si="0"/>
        <v>7723.0999999999995</v>
      </c>
      <c r="M12" s="8" t="s">
        <v>50</v>
      </c>
    </row>
    <row r="13" spans="2:14" ht="60">
      <c r="B13" s="38">
        <v>7</v>
      </c>
      <c r="C13" s="35" t="s">
        <v>44</v>
      </c>
      <c r="D13" s="35" t="s">
        <v>54</v>
      </c>
      <c r="E13" s="36" t="s">
        <v>37</v>
      </c>
      <c r="F13" s="40">
        <v>1</v>
      </c>
      <c r="G13" s="40">
        <v>0</v>
      </c>
      <c r="H13" s="40">
        <v>0</v>
      </c>
      <c r="I13" s="40">
        <v>1</v>
      </c>
      <c r="J13" s="37">
        <v>900</v>
      </c>
      <c r="K13" s="37">
        <v>900</v>
      </c>
      <c r="L13" s="11">
        <f t="shared" si="0"/>
        <v>1062</v>
      </c>
      <c r="M13" s="8" t="s">
        <v>50</v>
      </c>
    </row>
    <row r="14" spans="2:14" ht="60">
      <c r="B14" s="38">
        <v>8</v>
      </c>
      <c r="C14" s="35" t="s">
        <v>45</v>
      </c>
      <c r="D14" s="35" t="s">
        <v>54</v>
      </c>
      <c r="E14" s="36" t="s">
        <v>37</v>
      </c>
      <c r="F14" s="40">
        <v>1</v>
      </c>
      <c r="G14" s="40">
        <v>0</v>
      </c>
      <c r="H14" s="40">
        <v>0</v>
      </c>
      <c r="I14" s="40">
        <v>1</v>
      </c>
      <c r="J14" s="37">
        <v>980</v>
      </c>
      <c r="K14" s="37">
        <v>980</v>
      </c>
      <c r="L14" s="11">
        <f t="shared" si="0"/>
        <v>1156.3999999999999</v>
      </c>
      <c r="M14" s="8" t="s">
        <v>50</v>
      </c>
    </row>
    <row r="15" spans="2:14">
      <c r="B15" s="18"/>
      <c r="C15" s="19"/>
      <c r="D15" s="19"/>
      <c r="E15" s="20"/>
      <c r="F15" s="20"/>
      <c r="G15" s="20"/>
      <c r="H15" s="20"/>
      <c r="I15" s="20"/>
      <c r="J15" s="22"/>
      <c r="K15" s="23">
        <f>SUM(K7:K14)</f>
        <v>667425</v>
      </c>
      <c r="L15" s="23">
        <f>SUM(L7:L14)</f>
        <v>787561.5</v>
      </c>
      <c r="M15" s="9"/>
    </row>
    <row r="16" spans="2:14">
      <c r="B16" s="17"/>
      <c r="C16" s="9"/>
      <c r="D16" s="9"/>
      <c r="E16" s="17"/>
      <c r="F16" s="17"/>
      <c r="G16" s="17"/>
      <c r="H16" s="17"/>
      <c r="I16" s="17"/>
      <c r="J16" s="17"/>
      <c r="K16" s="17" t="s">
        <v>21</v>
      </c>
      <c r="L16" s="4">
        <f>L15-K15</f>
        <v>120136.5</v>
      </c>
      <c r="M16" s="9"/>
    </row>
    <row r="17" spans="2:19">
      <c r="B17" s="43" t="s">
        <v>59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2:19">
      <c r="B18" s="43" t="s">
        <v>3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2:19">
      <c r="B19" s="41" t="s">
        <v>4</v>
      </c>
      <c r="C19" s="41"/>
      <c r="D19" s="43" t="s">
        <v>53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2:19" ht="32.1" customHeight="1">
      <c r="B20" s="41" t="s">
        <v>5</v>
      </c>
      <c r="C20" s="41"/>
      <c r="D20" s="42" t="s">
        <v>58</v>
      </c>
      <c r="E20" s="42"/>
      <c r="F20" s="42"/>
      <c r="G20" s="42"/>
      <c r="H20" s="42"/>
      <c r="I20" s="42"/>
      <c r="J20" s="42"/>
      <c r="K20" s="42"/>
      <c r="L20" s="42"/>
      <c r="M20" s="42"/>
      <c r="N20" s="9"/>
      <c r="O20" s="9"/>
      <c r="P20" s="9"/>
      <c r="Q20" s="9"/>
      <c r="R20" s="9"/>
      <c r="S20" s="9"/>
    </row>
    <row r="21" spans="2:19" ht="62.25" customHeight="1">
      <c r="B21" s="41" t="s">
        <v>6</v>
      </c>
      <c r="C21" s="41"/>
      <c r="D21" s="52" t="s">
        <v>46</v>
      </c>
      <c r="E21" s="53"/>
      <c r="F21" s="53"/>
      <c r="G21" s="53"/>
      <c r="H21" s="53"/>
      <c r="I21" s="53"/>
      <c r="J21" s="53"/>
      <c r="K21" s="53"/>
      <c r="L21" s="53"/>
      <c r="M21" s="54"/>
      <c r="N21" s="5"/>
      <c r="O21" s="5"/>
      <c r="P21" s="5"/>
    </row>
    <row r="22" spans="2:19">
      <c r="B22" s="55" t="s">
        <v>24</v>
      </c>
      <c r="C22" s="61"/>
      <c r="D22" s="26" t="s">
        <v>47</v>
      </c>
      <c r="E22" s="27"/>
      <c r="F22" s="27"/>
      <c r="G22" s="27"/>
      <c r="H22" s="27"/>
      <c r="I22" s="27"/>
      <c r="J22" s="27"/>
      <c r="K22" s="27"/>
      <c r="L22" s="27"/>
      <c r="M22" s="28"/>
    </row>
    <row r="23" spans="2:19" ht="34.5" customHeight="1">
      <c r="B23" s="41" t="s">
        <v>7</v>
      </c>
      <c r="C23" s="55"/>
      <c r="D23" s="52" t="s">
        <v>52</v>
      </c>
      <c r="E23" s="53"/>
      <c r="F23" s="53"/>
      <c r="G23" s="53"/>
      <c r="H23" s="53"/>
      <c r="I23" s="53"/>
      <c r="J23" s="53"/>
      <c r="K23" s="53"/>
      <c r="L23" s="53"/>
      <c r="M23" s="54"/>
      <c r="N23" s="5"/>
      <c r="O23" s="5"/>
      <c r="P23" s="5"/>
    </row>
    <row r="24" spans="2:19" s="3" customFormat="1" ht="41.25" customHeight="1">
      <c r="B24" s="56" t="s">
        <v>48</v>
      </c>
      <c r="C24" s="57"/>
      <c r="D24" s="58" t="s">
        <v>49</v>
      </c>
      <c r="E24" s="59"/>
      <c r="F24" s="59"/>
      <c r="G24" s="59"/>
      <c r="H24" s="59"/>
      <c r="I24" s="59"/>
      <c r="J24" s="59"/>
      <c r="K24" s="59"/>
      <c r="L24" s="59"/>
      <c r="M24" s="60"/>
      <c r="N24" s="6"/>
      <c r="O24" s="6"/>
      <c r="P24" s="6"/>
    </row>
    <row r="25" spans="2:19">
      <c r="B25" s="7" t="s">
        <v>9</v>
      </c>
    </row>
    <row r="26" spans="2:19">
      <c r="C26" s="10" t="str">
        <f>Query2_USERN</f>
        <v>Гулиев Тимур Абрекович</v>
      </c>
    </row>
    <row r="27" spans="2:19">
      <c r="B27" s="7" t="s">
        <v>10</v>
      </c>
      <c r="C27" s="10" t="str">
        <f>Query2_USERT</f>
        <v>(347)251-71-23</v>
      </c>
      <c r="J27" s="7" t="s">
        <v>51</v>
      </c>
    </row>
    <row r="28" spans="2:19">
      <c r="B28" s="7" t="s">
        <v>11</v>
      </c>
      <c r="C28" s="10" t="str">
        <f>Query2_USERE</f>
        <v/>
      </c>
    </row>
    <row r="29" spans="2:19">
      <c r="B29" s="7" t="s">
        <v>11</v>
      </c>
      <c r="C29" s="10" t="str">
        <f>Query2_USERE</f>
        <v/>
      </c>
    </row>
  </sheetData>
  <mergeCells count="23">
    <mergeCell ref="B24:C24"/>
    <mergeCell ref="D24:M24"/>
    <mergeCell ref="B21:C21"/>
    <mergeCell ref="D21:M21"/>
    <mergeCell ref="B22:C22"/>
    <mergeCell ref="B23:C23"/>
    <mergeCell ref="D23:M23"/>
    <mergeCell ref="B17:M17"/>
    <mergeCell ref="B18:M18"/>
    <mergeCell ref="B19:C19"/>
    <mergeCell ref="D19:M19"/>
    <mergeCell ref="B20:C20"/>
    <mergeCell ref="D20:M20"/>
    <mergeCell ref="B2:M2"/>
    <mergeCell ref="B4:B5"/>
    <mergeCell ref="C4:C5"/>
    <mergeCell ref="D4:D5"/>
    <mergeCell ref="E4:E5"/>
    <mergeCell ref="F4:I4"/>
    <mergeCell ref="J4:J5"/>
    <mergeCell ref="K4:K5"/>
    <mergeCell ref="L4:L5"/>
    <mergeCell ref="M4:M5"/>
  </mergeCells>
  <pageMargins left="0.7" right="0.7" top="0.75" bottom="0.75" header="0.3" footer="0.3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№1.2.</vt:lpstr>
      <vt:lpstr>Приложение №1.1.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2014-02-27T04:06:52Z</cp:lastPrinted>
  <dcterms:created xsi:type="dcterms:W3CDTF">2013-12-19T08:11:42Z</dcterms:created>
  <dcterms:modified xsi:type="dcterms:W3CDTF">2014-02-28T06:06:57Z</dcterms:modified>
</cp:coreProperties>
</file>